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6" windowWidth="15312" windowHeight="6792"/>
  </bookViews>
  <sheets>
    <sheet name="заходи - 1" sheetId="2" r:id="rId1"/>
    <sheet name="показники-2" sheetId="1" r:id="rId2"/>
  </sheets>
  <definedNames>
    <definedName name="_xlnm.Print_Titles" localSheetId="0">'заходи - 1'!$5:$8</definedName>
    <definedName name="_xlnm.Print_Area" localSheetId="0">'заходи - 1'!$A$1:$L$30</definedName>
    <definedName name="_xlnm.Print_Area" localSheetId="1">'показники-2'!$A$1:$H$45</definedName>
  </definedNames>
  <calcPr calcId="145621"/>
</workbook>
</file>

<file path=xl/calcChain.xml><?xml version="1.0" encoding="utf-8"?>
<calcChain xmlns="http://schemas.openxmlformats.org/spreadsheetml/2006/main">
  <c r="F51" i="1" l="1"/>
  <c r="F25" i="2"/>
  <c r="F45" i="1" l="1"/>
  <c r="G45" i="1"/>
  <c r="H45" i="1"/>
  <c r="E45" i="1"/>
  <c r="E19" i="1"/>
  <c r="E44" i="1" s="1"/>
  <c r="F19" i="1"/>
  <c r="G19" i="1"/>
  <c r="G44" i="1" s="1"/>
  <c r="H19" i="1"/>
  <c r="D19" i="1"/>
  <c r="D44" i="1" s="1"/>
  <c r="F44" i="1"/>
  <c r="H44" i="1"/>
  <c r="E43" i="1"/>
  <c r="F43" i="1"/>
  <c r="G43" i="1"/>
  <c r="H43" i="1"/>
  <c r="D43" i="1"/>
  <c r="F29" i="2"/>
  <c r="E51" i="1"/>
  <c r="F27" i="2"/>
  <c r="F23" i="2"/>
  <c r="F18" i="2"/>
  <c r="F17" i="2"/>
  <c r="F13" i="2"/>
  <c r="H55" i="1"/>
  <c r="G55" i="1"/>
  <c r="F55" i="1"/>
  <c r="E55" i="1"/>
  <c r="D55" i="1"/>
  <c r="H37" i="1" l="1"/>
  <c r="H54" i="1" s="1"/>
  <c r="K19" i="2" s="1"/>
  <c r="G37" i="1"/>
  <c r="G54" i="1" s="1"/>
  <c r="J19" i="2" s="1"/>
  <c r="F37" i="1"/>
  <c r="F54" i="1" s="1"/>
  <c r="I19" i="2" s="1"/>
  <c r="E37" i="1"/>
  <c r="E54" i="1" s="1"/>
  <c r="H19" i="2" s="1"/>
  <c r="D37" i="1"/>
  <c r="D54" i="1" s="1"/>
  <c r="G19" i="2" s="1"/>
  <c r="H53" i="1"/>
  <c r="K20" i="2" s="1"/>
  <c r="G53" i="1"/>
  <c r="J20" i="2" s="1"/>
  <c r="F53" i="1"/>
  <c r="I20" i="2" s="1"/>
  <c r="E53" i="1"/>
  <c r="H20" i="2" s="1"/>
  <c r="D53" i="1"/>
  <c r="G20" i="2" s="1"/>
  <c r="F20" i="2" l="1"/>
  <c r="F19" i="2"/>
  <c r="F52" i="1"/>
  <c r="I15" i="2" s="1"/>
  <c r="E52" i="1"/>
  <c r="H15" i="2" s="1"/>
  <c r="D52" i="1"/>
  <c r="G15" i="2" s="1"/>
  <c r="H12" i="2"/>
  <c r="I12" i="2"/>
  <c r="G51" i="1"/>
  <c r="J12" i="2" s="1"/>
  <c r="H51" i="1"/>
  <c r="K12" i="2" s="1"/>
  <c r="D51" i="1"/>
  <c r="G12" i="2" s="1"/>
  <c r="I10" i="2"/>
  <c r="K10" i="2"/>
  <c r="G10" i="2"/>
  <c r="G50" i="1"/>
  <c r="J10" i="2" s="1"/>
  <c r="E50" i="1"/>
  <c r="H10" i="2" s="1"/>
  <c r="I11" i="2"/>
  <c r="K11" i="2"/>
  <c r="G11" i="2"/>
  <c r="G49" i="1"/>
  <c r="J11" i="2" s="1"/>
  <c r="E49" i="1"/>
  <c r="H11" i="2" s="1"/>
  <c r="D48" i="1"/>
  <c r="G22" i="2" s="1"/>
  <c r="E38" i="1"/>
  <c r="E48" i="1" s="1"/>
  <c r="H22" i="2" s="1"/>
  <c r="G35" i="1"/>
  <c r="G52" i="1" s="1"/>
  <c r="J15" i="2" s="1"/>
  <c r="H35" i="1" l="1"/>
  <c r="H52" i="1" s="1"/>
  <c r="K15" i="2" s="1"/>
  <c r="F15" i="2" s="1"/>
  <c r="F38" i="1"/>
  <c r="F11" i="2"/>
  <c r="F10" i="2"/>
  <c r="H30" i="2"/>
  <c r="F12" i="2"/>
  <c r="G30" i="2"/>
  <c r="G48" i="1"/>
  <c r="J22" i="2" s="1"/>
  <c r="J30" i="2" s="1"/>
  <c r="H38" i="1"/>
  <c r="H48" i="1" s="1"/>
  <c r="K22" i="2" s="1"/>
  <c r="F48" i="1"/>
  <c r="I22" i="2" s="1"/>
  <c r="D12" i="1"/>
  <c r="E12" i="1"/>
  <c r="F12" i="1"/>
  <c r="G12" i="1"/>
  <c r="H12" i="1"/>
  <c r="K30" i="2" l="1"/>
  <c r="F22" i="2"/>
  <c r="F30" i="2" s="1"/>
  <c r="I30" i="2"/>
</calcChain>
</file>

<file path=xl/sharedStrings.xml><?xml version="1.0" encoding="utf-8"?>
<sst xmlns="http://schemas.openxmlformats.org/spreadsheetml/2006/main" count="184" uniqueCount="138">
  <si>
    <t>Найменування показника</t>
  </si>
  <si>
    <t>Одиниці виміру</t>
  </si>
  <si>
    <t>2016 рік</t>
  </si>
  <si>
    <t>2017 рік</t>
  </si>
  <si>
    <t>2018 рік</t>
  </si>
  <si>
    <t>2019 рік</t>
  </si>
  <si>
    <t>2020 рік</t>
  </si>
  <si>
    <t>Показник затрат</t>
  </si>
  <si>
    <t>чол.</t>
  </si>
  <si>
    <t>шт.</t>
  </si>
  <si>
    <t xml:space="preserve">Кількість безпритульних тварин, які знаходяться на вулицях міста </t>
  </si>
  <si>
    <t>осіб</t>
  </si>
  <si>
    <t>Кількість трупів тварин, що підібрано по місту за рік</t>
  </si>
  <si>
    <t>Кількість відловлених безпритульних тварин по місту, в тому числі:</t>
  </si>
  <si>
    <t>Природнє поновлення кількості безпритульних тварин</t>
  </si>
  <si>
    <t>Середньоденна кількість викликів на відлов тварин, виконуваних працівниками КП «ЧСЧ»</t>
  </si>
  <si>
    <t>Показник ефективності</t>
  </si>
  <si>
    <t>Середньоденні витрати на утримання 1 тварини в притулку</t>
  </si>
  <si>
    <t>грн./день</t>
  </si>
  <si>
    <t>Показник якості</t>
  </si>
  <si>
    <t>%</t>
  </si>
  <si>
    <t>№ з/п</t>
  </si>
  <si>
    <t>2.1</t>
  </si>
  <si>
    <t>2.2</t>
  </si>
  <si>
    <t>2.3</t>
  </si>
  <si>
    <t>стерилізованих та випущених безпечних тварин в зону попереднього вилову</t>
  </si>
  <si>
    <t>приспаних тварин через хвороби, травми та ін.</t>
  </si>
  <si>
    <t>природна смертність тварин на притулку</t>
  </si>
  <si>
    <t>виданих з притулку тварин мешканцям міста для подальшого їх утримання</t>
  </si>
  <si>
    <t>2.4</t>
  </si>
  <si>
    <t>2.5</t>
  </si>
  <si>
    <t>2.6</t>
  </si>
  <si>
    <t xml:space="preserve">середня кількість утримуваних безпритульних тварин на притулку </t>
  </si>
  <si>
    <t>Кількість тварин, які можуть утримуватися у притулку</t>
  </si>
  <si>
    <t>ос.</t>
  </si>
  <si>
    <t>1.1</t>
  </si>
  <si>
    <t>1.2</t>
  </si>
  <si>
    <t>1.3</t>
  </si>
  <si>
    <t>1.4</t>
  </si>
  <si>
    <t>1.5</t>
  </si>
  <si>
    <t>3.1</t>
  </si>
  <si>
    <t>3.2</t>
  </si>
  <si>
    <t>3.3</t>
  </si>
  <si>
    <t>3.4</t>
  </si>
  <si>
    <t>3.5</t>
  </si>
  <si>
    <t>4.1</t>
  </si>
  <si>
    <t>кг</t>
  </si>
  <si>
    <t>Мінімально необхідна кількість корму для однієї тварини на добу</t>
  </si>
  <si>
    <t>2.7</t>
  </si>
  <si>
    <t>3.6</t>
  </si>
  <si>
    <t>Середня вартість петлі для захвату тварин</t>
  </si>
  <si>
    <t>Чисельність працівників притулку всьго, у т.ч.:</t>
  </si>
  <si>
    <t>задіяних у відлові тварин</t>
  </si>
  <si>
    <t>задіяних в утриманні тварин</t>
  </si>
  <si>
    <t>№,    з/п</t>
  </si>
  <si>
    <t>Назва напряму діяльності щодо реалізації завдань програми</t>
  </si>
  <si>
    <t>Перелік заходів програми</t>
  </si>
  <si>
    <t>Очікуваний результат</t>
  </si>
  <si>
    <t>рік</t>
  </si>
  <si>
    <t>Регулювання чисельності безпритульних тварин</t>
  </si>
  <si>
    <t>-</t>
  </si>
  <si>
    <t>Матеріально-технічне забезпечення служби вилову тварин</t>
  </si>
  <si>
    <t>Придбання рушниць для відлову тварин</t>
  </si>
  <si>
    <t>Придбання петель для відлову та утримання тварин</t>
  </si>
  <si>
    <t>Зменшення чисельності безпритульних тварин. Запобігання розмноженню безпритульних тварин.</t>
  </si>
  <si>
    <t>Послуги зі стерилізації безпритульних тварин</t>
  </si>
  <si>
    <t xml:space="preserve">Забезпечення належного утримання безпритульних тварин, які постійно знаходяться на комунальному притулку </t>
  </si>
  <si>
    <t>Послуги з евтаназії (умертвіння) безпритульних тварин</t>
  </si>
  <si>
    <t>Збереження здоров’я населення, зменшення  рівня захворювання населення хворобами, спільними для людей і тварин</t>
  </si>
  <si>
    <t xml:space="preserve">Здійснення інформаційно-просвітницької роботи серед населення щодо Правил поводження з домашніми тваринами. </t>
  </si>
  <si>
    <t xml:space="preserve">Проведення інформаційно-роз’яснювальної роботи серед мешканців міста Черкаси щодо правил поводження з домашніми тваринами. </t>
  </si>
  <si>
    <t>Забезпечення належного утримання тварин, які знаходяться на постійному утриманні у мешканців міста.  Зменшення кількості безпритульних тварин на вулицях міста Черкаси.</t>
  </si>
  <si>
    <t>Капітальний ремонт приміщення для утримання безпритульних тварин</t>
  </si>
  <si>
    <t>Запобігання захворюванням у безпритульних тварин та дотримання санітарних норм</t>
  </si>
  <si>
    <t>Відлов та транспортування безпритульних тварин</t>
  </si>
  <si>
    <t>Показник продукту</t>
  </si>
  <si>
    <t xml:space="preserve">Потреба в оновленні засобів відлову тварин </t>
  </si>
  <si>
    <t>2.8</t>
  </si>
  <si>
    <t>Потреба в оновленні спеціальних рушниць для відлову безпритульних тварин</t>
  </si>
  <si>
    <t>2.9</t>
  </si>
  <si>
    <t>3.7</t>
  </si>
  <si>
    <t>Середня вартість придбання вольєрів</t>
  </si>
  <si>
    <t>придбання вольєрів</t>
  </si>
  <si>
    <t>тис.грн./шт</t>
  </si>
  <si>
    <t>тис.грн/шт</t>
  </si>
  <si>
    <t>петлі</t>
  </si>
  <si>
    <t>рушниці</t>
  </si>
  <si>
    <t>3.8</t>
  </si>
  <si>
    <t>Середня вартість спеціальних рушниць для відлову безпритульних тварин</t>
  </si>
  <si>
    <t xml:space="preserve">Придбання кліток для утримання та перевезення тварин </t>
  </si>
  <si>
    <t>2.10</t>
  </si>
  <si>
    <t>Кількість вольєрів, які планується купити</t>
  </si>
  <si>
    <t>Кількість кліток для утримання та перевезення безпритульних тварин, які планується купити</t>
  </si>
  <si>
    <t>Середня вартість придбання кліток для утримання та перевезення безпритульних тварин</t>
  </si>
  <si>
    <t>3.9</t>
  </si>
  <si>
    <t>клітки</t>
  </si>
  <si>
    <t>стерилізація</t>
  </si>
  <si>
    <t>грн./ос.</t>
  </si>
  <si>
    <t>Середні витрати на проведення евтаназії</t>
  </si>
  <si>
    <t>Середні витрати на проведення стерилізації</t>
  </si>
  <si>
    <t>Середні витрати на маркування тварини</t>
  </si>
  <si>
    <t>маркування</t>
  </si>
  <si>
    <t>корм-карантинування</t>
  </si>
  <si>
    <t>Середні витрати на харчування однієї тварини</t>
  </si>
  <si>
    <t>евтаназія</t>
  </si>
  <si>
    <t>Результативні показники</t>
  </si>
  <si>
    <t>Придбання ветеринарних препаратів для лікування та зчеплення тварин</t>
  </si>
  <si>
    <t>Придбання корму для тварин</t>
  </si>
  <si>
    <t>Маркування/кліпсування тварин</t>
  </si>
  <si>
    <t>Поточний ремонт вольєрів</t>
  </si>
  <si>
    <t>Разом</t>
  </si>
  <si>
    <t>Орієнтовний обсяг фінансування, 
тис.грн.</t>
  </si>
  <si>
    <t>у т.ч. у розрізі років</t>
  </si>
  <si>
    <t>Кількість комунальних притулків для утримання тварин</t>
  </si>
  <si>
    <t>Кількість вольєрів для утримання тварин на території притулку</t>
  </si>
  <si>
    <t>Кількість сучасних спеціально обладнаних автомобілів для перевезення безпритульних тварин на балансі підприємства</t>
  </si>
  <si>
    <t xml:space="preserve">Відсоток кількості тварин, що утримуються в притулку до загальної кількості безпритульних тварин у місті </t>
  </si>
  <si>
    <t>Відсоток кількості  виданих з притулку тварин мешканцям міста для подальшого утримання до загальної кількості відловлених тварин в місті</t>
  </si>
  <si>
    <t>Рівень зменшення кількості безпритульних тварин в місті в порівняні з минулим роком</t>
  </si>
  <si>
    <t>4.2</t>
  </si>
  <si>
    <t>4.3</t>
  </si>
  <si>
    <t>Відповідальний виконавець</t>
  </si>
  <si>
    <t>Департамент ЖКК, КП "ЧСЧ"</t>
  </si>
  <si>
    <t>Джерела фінансування</t>
  </si>
  <si>
    <t>Місцевий бюджет</t>
  </si>
  <si>
    <t>Кошти підприємства, кошти інших зацікавлених організацій</t>
  </si>
  <si>
    <t>Закупівля спетранспорту, інвентарю, приладдя та устаткування для забезпечення вилову та транспортування тварин</t>
  </si>
  <si>
    <t>Інформаційно-роз'яснювальна робота</t>
  </si>
  <si>
    <t>Додаток 1
до Програми поводження з
безпритульними тваринами в місті Черкаси</t>
  </si>
  <si>
    <t>ЗАХОДИ
Програми поводження з безпритульними тваринами у місті Черкаси на 2016-2020 роки</t>
  </si>
  <si>
    <t>Додаток 2
до програми поводження з
безпритульними тваринами в місті Черкаси</t>
  </si>
  <si>
    <t>ПОКАЗНИКИ
результативності Програми поводження з безпритульними тваринами в місті Черкаси на 2016-2020 роки</t>
  </si>
  <si>
    <t>Вирішення проблеми утримання безпритульних тварин</t>
  </si>
  <si>
    <t>Утримання безпритульних тварин, у т.ч. витрати на заробітну плату працівникам притулку</t>
  </si>
  <si>
    <t>Утримання та лікування безпритульних тварин, що знаходяться у комунальних притулках (харчування, прибирання, лікування)</t>
  </si>
  <si>
    <t xml:space="preserve">Поточний ремонт та придбання вольєрів для утримання безпритульних тварин </t>
  </si>
  <si>
    <t xml:space="preserve">Придбання вольєрів </t>
  </si>
  <si>
    <t>Капітальний ремонт приміщень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</si>
</sst>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&quot;грн.&quot;_-;\-* #,##0.00\ &quot;грн.&quot;_-;_-* &quot;-&quot;??\ &quot;грн.&quot;_-;_-@_-"/>
    <numFmt numFmtId="165" formatCode="_-* #,##0.00_₴_-;\-* #,##0.00_₴_-;_-* &quot;-&quot;??_₴_-;_-@_-"/>
    <numFmt numFmtId="166" formatCode="0.0"/>
    <numFmt numFmtId="167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/>
    <xf numFmtId="0" fontId="14" fillId="0" borderId="6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 indent="5"/>
    </xf>
    <xf numFmtId="0" fontId="18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166" fontId="0" fillId="0" borderId="0" xfId="0" applyNumberFormat="1" applyFill="1"/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2" fillId="0" borderId="8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166" fontId="14" fillId="0" borderId="6" xfId="0" applyNumberFormat="1" applyFont="1" applyFill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7" fontId="1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67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43" fontId="2" fillId="0" borderId="17" xfId="7" applyFont="1" applyFill="1" applyBorder="1" applyAlignment="1">
      <alignment horizontal="center" vertical="center" wrapText="1"/>
    </xf>
    <xf numFmtId="43" fontId="14" fillId="0" borderId="17" xfId="7" applyFont="1" applyFill="1" applyBorder="1" applyAlignment="1">
      <alignment horizontal="center" vertical="center" wrapText="1"/>
    </xf>
    <xf numFmtId="43" fontId="3" fillId="0" borderId="17" xfId="7" applyFont="1" applyFill="1" applyBorder="1" applyAlignment="1">
      <alignment horizontal="center" vertical="center" wrapText="1"/>
    </xf>
    <xf numFmtId="43" fontId="2" fillId="0" borderId="17" xfId="7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49" fontId="9" fillId="0" borderId="4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 indent="5"/>
    </xf>
    <xf numFmtId="0" fontId="21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8">
    <cellStyle name="Excel Built-in Normal" xfId="1"/>
    <cellStyle name="Денежный 2" xfId="4"/>
    <cellStyle name="Обычный" xfId="0" builtinId="0"/>
    <cellStyle name="Обычный 2" xfId="2"/>
    <cellStyle name="Процентный 2" xfId="3"/>
    <cellStyle name="Финансовый" xfId="7" builtinId="3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topLeftCell="E25" workbookViewId="0">
      <selection activeCell="J23" sqref="J23"/>
    </sheetView>
  </sheetViews>
  <sheetFormatPr defaultRowHeight="14.4" x14ac:dyDescent="0.3"/>
  <cols>
    <col min="1" max="1" width="4.33203125" customWidth="1"/>
    <col min="2" max="2" width="22.109375" style="5" customWidth="1"/>
    <col min="3" max="3" width="40.5546875" customWidth="1"/>
    <col min="4" max="5" width="12.44140625" customWidth="1"/>
    <col min="6" max="6" width="12.5546875" customWidth="1"/>
    <col min="12" max="12" width="27" customWidth="1"/>
  </cols>
  <sheetData>
    <row r="1" spans="1:20" ht="61.5" customHeight="1" x14ac:dyDescent="0.3">
      <c r="K1" s="91" t="s">
        <v>128</v>
      </c>
      <c r="L1" s="92"/>
    </row>
    <row r="2" spans="1:20" x14ac:dyDescent="0.3">
      <c r="K2" s="59"/>
      <c r="L2" s="60"/>
    </row>
    <row r="3" spans="1:20" ht="41.25" customHeight="1" x14ac:dyDescent="0.3">
      <c r="B3" s="93" t="s">
        <v>129</v>
      </c>
      <c r="C3" s="94"/>
      <c r="D3" s="94"/>
      <c r="E3" s="94"/>
      <c r="F3" s="94"/>
      <c r="G3" s="94"/>
      <c r="H3" s="94"/>
      <c r="I3" s="94"/>
      <c r="J3" s="94"/>
      <c r="K3" s="94"/>
      <c r="L3" s="6"/>
    </row>
    <row r="5" spans="1:20" ht="15.6" x14ac:dyDescent="0.3">
      <c r="A5" s="87" t="s">
        <v>54</v>
      </c>
      <c r="B5" s="89" t="s">
        <v>55</v>
      </c>
      <c r="C5" s="89" t="s">
        <v>56</v>
      </c>
      <c r="D5" s="89" t="s">
        <v>121</v>
      </c>
      <c r="E5" s="89" t="s">
        <v>123</v>
      </c>
      <c r="F5" s="89" t="s">
        <v>111</v>
      </c>
      <c r="G5" s="95" t="s">
        <v>112</v>
      </c>
      <c r="H5" s="95"/>
      <c r="I5" s="95"/>
      <c r="J5" s="95"/>
      <c r="K5" s="95"/>
      <c r="L5" s="82" t="s">
        <v>57</v>
      </c>
      <c r="M5" s="69"/>
      <c r="N5" s="70"/>
      <c r="O5" s="70"/>
      <c r="P5" s="70"/>
      <c r="Q5" s="70"/>
      <c r="R5" s="70"/>
      <c r="S5" s="70"/>
      <c r="T5" s="3"/>
    </row>
    <row r="6" spans="1:20" x14ac:dyDescent="0.3">
      <c r="A6" s="88"/>
      <c r="B6" s="90"/>
      <c r="C6" s="90"/>
      <c r="D6" s="90"/>
      <c r="E6" s="90"/>
      <c r="F6" s="90"/>
      <c r="G6" s="71" t="s">
        <v>2</v>
      </c>
      <c r="H6" s="71" t="s">
        <v>3</v>
      </c>
      <c r="I6" s="71" t="s">
        <v>4</v>
      </c>
      <c r="J6" s="71" t="s">
        <v>5</v>
      </c>
      <c r="K6" s="71" t="s">
        <v>6</v>
      </c>
      <c r="L6" s="83"/>
      <c r="M6" s="69"/>
      <c r="N6" s="70"/>
      <c r="O6" s="70"/>
      <c r="P6" s="70"/>
      <c r="Q6" s="70"/>
      <c r="R6" s="70"/>
      <c r="S6" s="70"/>
      <c r="T6" s="78"/>
    </row>
    <row r="7" spans="1:20" x14ac:dyDescent="0.3">
      <c r="A7" s="88"/>
      <c r="B7" s="90"/>
      <c r="C7" s="90"/>
      <c r="D7" s="90"/>
      <c r="E7" s="90"/>
      <c r="F7" s="90"/>
      <c r="G7" s="71"/>
      <c r="H7" s="71"/>
      <c r="I7" s="71"/>
      <c r="J7" s="71" t="s">
        <v>58</v>
      </c>
      <c r="K7" s="71"/>
      <c r="L7" s="83"/>
      <c r="M7" s="69"/>
      <c r="N7" s="70"/>
      <c r="O7" s="70"/>
      <c r="P7" s="70"/>
      <c r="Q7" s="70"/>
      <c r="R7" s="70"/>
      <c r="S7" s="70"/>
      <c r="T7" s="78"/>
    </row>
    <row r="8" spans="1:20" s="1" customFormat="1" ht="10.199999999999999" x14ac:dyDescent="0.2">
      <c r="A8" s="42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4">
        <v>12</v>
      </c>
      <c r="M8" s="79"/>
      <c r="N8" s="80"/>
      <c r="O8" s="80"/>
      <c r="P8" s="80"/>
      <c r="Q8" s="80"/>
      <c r="R8" s="80"/>
      <c r="S8" s="80"/>
      <c r="T8" s="4"/>
    </row>
    <row r="9" spans="1:20" s="1" customFormat="1" ht="11.25" customHeight="1" x14ac:dyDescent="0.2">
      <c r="A9" s="84">
        <v>1</v>
      </c>
      <c r="B9" s="71" t="s">
        <v>59</v>
      </c>
      <c r="C9" s="72" t="s">
        <v>126</v>
      </c>
      <c r="D9" s="73"/>
      <c r="E9" s="73"/>
      <c r="F9" s="73"/>
      <c r="G9" s="73"/>
      <c r="H9" s="73"/>
      <c r="I9" s="73"/>
      <c r="J9" s="73"/>
      <c r="K9" s="74"/>
      <c r="L9" s="44"/>
      <c r="M9" s="40"/>
      <c r="N9" s="41"/>
      <c r="O9" s="41"/>
      <c r="P9" s="41"/>
      <c r="Q9" s="41"/>
      <c r="R9" s="41"/>
      <c r="S9" s="41"/>
      <c r="T9" s="41"/>
    </row>
    <row r="10" spans="1:20" ht="15.6" x14ac:dyDescent="0.3">
      <c r="A10" s="84"/>
      <c r="B10" s="71"/>
      <c r="C10" s="48" t="s">
        <v>62</v>
      </c>
      <c r="D10" s="71" t="s">
        <v>122</v>
      </c>
      <c r="E10" s="71" t="s">
        <v>124</v>
      </c>
      <c r="F10" s="49">
        <f>SUM(G10:K10)</f>
        <v>175</v>
      </c>
      <c r="G10" s="55">
        <f>'показники-2'!D50</f>
        <v>0</v>
      </c>
      <c r="H10" s="55">
        <f>'показники-2'!E50</f>
        <v>80</v>
      </c>
      <c r="I10" s="55">
        <f>'показники-2'!F50</f>
        <v>0</v>
      </c>
      <c r="J10" s="55">
        <f>'показники-2'!G50</f>
        <v>95</v>
      </c>
      <c r="K10" s="55">
        <f>'показники-2'!H50</f>
        <v>0</v>
      </c>
      <c r="L10" s="81" t="s">
        <v>61</v>
      </c>
      <c r="M10" s="69"/>
      <c r="N10" s="70"/>
      <c r="O10" s="70"/>
      <c r="P10" s="70"/>
      <c r="Q10" s="70"/>
      <c r="R10" s="70"/>
      <c r="S10" s="70"/>
      <c r="T10" s="3"/>
    </row>
    <row r="11" spans="1:20" ht="15.6" x14ac:dyDescent="0.3">
      <c r="A11" s="84"/>
      <c r="B11" s="71"/>
      <c r="C11" s="48" t="s">
        <v>63</v>
      </c>
      <c r="D11" s="71"/>
      <c r="E11" s="71"/>
      <c r="F11" s="49">
        <f>SUM(G11:K11)</f>
        <v>66.3</v>
      </c>
      <c r="G11" s="55">
        <f>'показники-2'!D49</f>
        <v>0</v>
      </c>
      <c r="H11" s="55">
        <f>'показники-2'!E49</f>
        <v>30</v>
      </c>
      <c r="I11" s="55">
        <f>'показники-2'!F49</f>
        <v>0</v>
      </c>
      <c r="J11" s="55">
        <f>'показники-2'!G49</f>
        <v>36.299999999999997</v>
      </c>
      <c r="K11" s="55">
        <f>'показники-2'!H49</f>
        <v>0</v>
      </c>
      <c r="L11" s="81"/>
      <c r="M11" s="69"/>
      <c r="N11" s="70"/>
      <c r="O11" s="70"/>
      <c r="P11" s="70"/>
      <c r="Q11" s="70"/>
      <c r="R11" s="70"/>
      <c r="S11" s="70"/>
      <c r="T11" s="3"/>
    </row>
    <row r="12" spans="1:20" ht="15.6" x14ac:dyDescent="0.3">
      <c r="A12" s="84"/>
      <c r="B12" s="71"/>
      <c r="C12" s="48" t="s">
        <v>89</v>
      </c>
      <c r="D12" s="71"/>
      <c r="E12" s="71"/>
      <c r="F12" s="49">
        <f t="shared" ref="F12:F27" si="0">SUM(G12:K12)</f>
        <v>92.5</v>
      </c>
      <c r="G12" s="55">
        <f>'показники-2'!D51</f>
        <v>42.5</v>
      </c>
      <c r="H12" s="55">
        <f>'показники-2'!E51</f>
        <v>0</v>
      </c>
      <c r="I12" s="55">
        <f>'показники-2'!F51</f>
        <v>0</v>
      </c>
      <c r="J12" s="55">
        <f>'показники-2'!G51</f>
        <v>50</v>
      </c>
      <c r="K12" s="55">
        <f>'показники-2'!H51</f>
        <v>0</v>
      </c>
      <c r="L12" s="81"/>
      <c r="M12" s="69"/>
      <c r="N12" s="70"/>
      <c r="O12" s="70"/>
      <c r="P12" s="70"/>
      <c r="Q12" s="70"/>
      <c r="R12" s="70"/>
      <c r="S12" s="70"/>
      <c r="T12" s="3"/>
    </row>
    <row r="13" spans="1:20" ht="15.6" x14ac:dyDescent="0.3">
      <c r="A13" s="84"/>
      <c r="B13" s="71"/>
      <c r="C13" s="48" t="s">
        <v>74</v>
      </c>
      <c r="D13" s="71"/>
      <c r="E13" s="71"/>
      <c r="F13" s="49">
        <f t="shared" si="0"/>
        <v>327</v>
      </c>
      <c r="G13" s="55">
        <v>57.5</v>
      </c>
      <c r="H13" s="55">
        <v>62.2</v>
      </c>
      <c r="I13" s="55">
        <v>65.599999999999994</v>
      </c>
      <c r="J13" s="55">
        <v>69.099999999999994</v>
      </c>
      <c r="K13" s="55">
        <v>72.599999999999994</v>
      </c>
      <c r="L13" s="75" t="s">
        <v>64</v>
      </c>
      <c r="M13" s="69"/>
      <c r="N13" s="70"/>
      <c r="O13" s="70"/>
      <c r="P13" s="70"/>
      <c r="Q13" s="70"/>
      <c r="R13" s="70"/>
      <c r="S13" s="70"/>
      <c r="T13" s="3"/>
    </row>
    <row r="14" spans="1:20" ht="15.6" x14ac:dyDescent="0.3">
      <c r="A14" s="84"/>
      <c r="B14" s="71"/>
      <c r="C14" s="86" t="s">
        <v>65</v>
      </c>
      <c r="D14" s="86"/>
      <c r="E14" s="86"/>
      <c r="F14" s="86"/>
      <c r="G14" s="86"/>
      <c r="H14" s="86"/>
      <c r="I14" s="86"/>
      <c r="J14" s="86"/>
      <c r="K14" s="86"/>
      <c r="L14" s="76"/>
      <c r="M14" s="69"/>
      <c r="N14" s="70"/>
      <c r="O14" s="70"/>
      <c r="P14" s="70"/>
      <c r="Q14" s="70"/>
      <c r="R14" s="70"/>
      <c r="S14" s="70"/>
      <c r="T14" s="3"/>
    </row>
    <row r="15" spans="1:20" ht="24" x14ac:dyDescent="0.3">
      <c r="A15" s="84"/>
      <c r="B15" s="71"/>
      <c r="C15" s="48" t="s">
        <v>65</v>
      </c>
      <c r="D15" s="46" t="s">
        <v>122</v>
      </c>
      <c r="E15" s="46" t="s">
        <v>124</v>
      </c>
      <c r="F15" s="49">
        <f t="shared" si="0"/>
        <v>515.29999999999995</v>
      </c>
      <c r="G15" s="55">
        <f>'показники-2'!D52</f>
        <v>60</v>
      </c>
      <c r="H15" s="55">
        <f>'показники-2'!E52</f>
        <v>91.2</v>
      </c>
      <c r="I15" s="55">
        <f>'показники-2'!F52</f>
        <v>110</v>
      </c>
      <c r="J15" s="55">
        <f>'показники-2'!G52</f>
        <v>121.00000000000001</v>
      </c>
      <c r="K15" s="55">
        <f>'показники-2'!H52</f>
        <v>133.10000000000002</v>
      </c>
      <c r="L15" s="77"/>
      <c r="M15" s="37"/>
      <c r="N15" s="38"/>
      <c r="O15" s="38"/>
      <c r="P15" s="38"/>
      <c r="Q15" s="38"/>
      <c r="R15" s="38"/>
      <c r="S15" s="38"/>
      <c r="T15" s="39"/>
    </row>
    <row r="16" spans="1:20" ht="15.6" x14ac:dyDescent="0.3">
      <c r="A16" s="84">
        <v>2</v>
      </c>
      <c r="B16" s="71" t="s">
        <v>132</v>
      </c>
      <c r="C16" s="85" t="s">
        <v>134</v>
      </c>
      <c r="D16" s="85"/>
      <c r="E16" s="85"/>
      <c r="F16" s="85"/>
      <c r="G16" s="85"/>
      <c r="H16" s="85"/>
      <c r="I16" s="85"/>
      <c r="J16" s="85"/>
      <c r="K16" s="85"/>
      <c r="L16" s="47"/>
      <c r="M16" s="37"/>
      <c r="N16" s="38"/>
      <c r="O16" s="38"/>
      <c r="P16" s="38"/>
      <c r="Q16" s="38"/>
      <c r="R16" s="38"/>
      <c r="S16" s="38"/>
      <c r="T16" s="39"/>
    </row>
    <row r="17" spans="1:20" ht="24" customHeight="1" x14ac:dyDescent="0.3">
      <c r="A17" s="84"/>
      <c r="B17" s="71"/>
      <c r="C17" s="48" t="s">
        <v>133</v>
      </c>
      <c r="D17" s="71" t="s">
        <v>122</v>
      </c>
      <c r="E17" s="71" t="s">
        <v>124</v>
      </c>
      <c r="F17" s="45">
        <f t="shared" si="0"/>
        <v>3900</v>
      </c>
      <c r="G17" s="56">
        <v>500</v>
      </c>
      <c r="H17" s="56">
        <v>700</v>
      </c>
      <c r="I17" s="56">
        <v>800</v>
      </c>
      <c r="J17" s="56">
        <v>900</v>
      </c>
      <c r="K17" s="56">
        <v>1000</v>
      </c>
      <c r="L17" s="75" t="s">
        <v>66</v>
      </c>
      <c r="M17" s="69"/>
      <c r="N17" s="70"/>
      <c r="O17" s="70"/>
      <c r="P17" s="70"/>
      <c r="Q17" s="70"/>
      <c r="R17" s="70"/>
      <c r="S17" s="70"/>
      <c r="T17" s="3"/>
    </row>
    <row r="18" spans="1:20" ht="24" x14ac:dyDescent="0.3">
      <c r="A18" s="84"/>
      <c r="B18" s="71"/>
      <c r="C18" s="48" t="s">
        <v>106</v>
      </c>
      <c r="D18" s="71"/>
      <c r="E18" s="71"/>
      <c r="F18" s="45">
        <f t="shared" si="0"/>
        <v>112.8</v>
      </c>
      <c r="G18" s="57" t="s">
        <v>60</v>
      </c>
      <c r="H18" s="57" t="s">
        <v>60</v>
      </c>
      <c r="I18" s="57" t="s">
        <v>60</v>
      </c>
      <c r="J18" s="57">
        <v>55</v>
      </c>
      <c r="K18" s="57">
        <v>57.8</v>
      </c>
      <c r="L18" s="76"/>
      <c r="M18" s="69"/>
      <c r="N18" s="70"/>
      <c r="O18" s="70"/>
      <c r="P18" s="70"/>
      <c r="Q18" s="70"/>
      <c r="R18" s="70"/>
      <c r="S18" s="70"/>
      <c r="T18" s="3"/>
    </row>
    <row r="19" spans="1:20" ht="15.6" x14ac:dyDescent="0.3">
      <c r="A19" s="84"/>
      <c r="B19" s="71"/>
      <c r="C19" s="48" t="s">
        <v>107</v>
      </c>
      <c r="D19" s="71"/>
      <c r="E19" s="71"/>
      <c r="F19" s="45">
        <f t="shared" si="0"/>
        <v>3285</v>
      </c>
      <c r="G19" s="57">
        <f>'показники-2'!D54</f>
        <v>525.6</v>
      </c>
      <c r="H19" s="57">
        <f>'показники-2'!E54</f>
        <v>591.29999999999984</v>
      </c>
      <c r="I19" s="57">
        <f>'показники-2'!F54</f>
        <v>657</v>
      </c>
      <c r="J19" s="57">
        <f>'показники-2'!G54</f>
        <v>722.7</v>
      </c>
      <c r="K19" s="57">
        <f>'показники-2'!H54</f>
        <v>788.4</v>
      </c>
      <c r="L19" s="76"/>
      <c r="M19" s="69"/>
      <c r="N19" s="70"/>
      <c r="O19" s="70"/>
      <c r="P19" s="70"/>
      <c r="Q19" s="70"/>
      <c r="R19" s="70"/>
      <c r="S19" s="70"/>
      <c r="T19" s="3"/>
    </row>
    <row r="20" spans="1:20" ht="15.6" x14ac:dyDescent="0.3">
      <c r="A20" s="84"/>
      <c r="B20" s="71"/>
      <c r="C20" s="48" t="s">
        <v>108</v>
      </c>
      <c r="D20" s="71"/>
      <c r="E20" s="71"/>
      <c r="F20" s="45">
        <f>SUM(G20:K20)</f>
        <v>15.764999999999999</v>
      </c>
      <c r="G20" s="57">
        <f>'показники-2'!D53</f>
        <v>2.4</v>
      </c>
      <c r="H20" s="57">
        <f>'показники-2'!E53</f>
        <v>2.64</v>
      </c>
      <c r="I20" s="57">
        <f>'показники-2'!F53</f>
        <v>3.3</v>
      </c>
      <c r="J20" s="57">
        <f>'показники-2'!G53</f>
        <v>3.5750000000000002</v>
      </c>
      <c r="K20" s="57">
        <f>'показники-2'!H53</f>
        <v>3.85</v>
      </c>
      <c r="L20" s="76"/>
      <c r="M20" s="69"/>
      <c r="N20" s="70"/>
      <c r="O20" s="70"/>
      <c r="P20" s="70"/>
      <c r="Q20" s="70"/>
      <c r="R20" s="70"/>
      <c r="S20" s="70"/>
      <c r="T20" s="3"/>
    </row>
    <row r="21" spans="1:20" ht="15.6" x14ac:dyDescent="0.3">
      <c r="A21" s="84"/>
      <c r="B21" s="71"/>
      <c r="C21" s="85" t="s">
        <v>135</v>
      </c>
      <c r="D21" s="85"/>
      <c r="E21" s="85"/>
      <c r="F21" s="85"/>
      <c r="G21" s="85"/>
      <c r="H21" s="85"/>
      <c r="I21" s="85"/>
      <c r="J21" s="85"/>
      <c r="K21" s="85"/>
      <c r="L21" s="76"/>
      <c r="M21" s="67"/>
      <c r="N21" s="68"/>
      <c r="O21" s="68"/>
      <c r="P21" s="68"/>
      <c r="Q21" s="68"/>
      <c r="R21" s="68"/>
      <c r="S21" s="68"/>
      <c r="T21" s="66"/>
    </row>
    <row r="22" spans="1:20" ht="15.75" customHeight="1" x14ac:dyDescent="0.3">
      <c r="A22" s="84"/>
      <c r="B22" s="71"/>
      <c r="C22" s="48" t="s">
        <v>136</v>
      </c>
      <c r="D22" s="71" t="s">
        <v>122</v>
      </c>
      <c r="E22" s="71" t="s">
        <v>124</v>
      </c>
      <c r="F22" s="49">
        <f t="shared" si="0"/>
        <v>744.6</v>
      </c>
      <c r="G22" s="55">
        <f>'показники-2'!D48</f>
        <v>46.2</v>
      </c>
      <c r="H22" s="55">
        <f>'показники-2'!E48</f>
        <v>81</v>
      </c>
      <c r="I22" s="55">
        <f>'показники-2'!F48</f>
        <v>0</v>
      </c>
      <c r="J22" s="55">
        <f>'показники-2'!G48</f>
        <v>294</v>
      </c>
      <c r="K22" s="55">
        <f>'показники-2'!H48</f>
        <v>323.40000000000003</v>
      </c>
      <c r="L22" s="76"/>
      <c r="M22" s="69"/>
      <c r="N22" s="70"/>
      <c r="O22" s="70"/>
      <c r="P22" s="70"/>
      <c r="Q22" s="70"/>
      <c r="R22" s="70"/>
      <c r="S22" s="70"/>
      <c r="T22" s="3"/>
    </row>
    <row r="23" spans="1:20" ht="27" customHeight="1" x14ac:dyDescent="0.3">
      <c r="A23" s="84"/>
      <c r="B23" s="71"/>
      <c r="C23" s="48" t="s">
        <v>109</v>
      </c>
      <c r="D23" s="71"/>
      <c r="E23" s="71"/>
      <c r="F23" s="49">
        <f t="shared" si="0"/>
        <v>164.4</v>
      </c>
      <c r="G23" s="58">
        <v>20</v>
      </c>
      <c r="H23" s="58">
        <v>21.6</v>
      </c>
      <c r="I23" s="58">
        <v>22.8</v>
      </c>
      <c r="J23" s="58">
        <v>50</v>
      </c>
      <c r="K23" s="58">
        <v>50</v>
      </c>
      <c r="L23" s="76"/>
      <c r="M23" s="69"/>
      <c r="N23" s="70"/>
      <c r="O23" s="70"/>
      <c r="P23" s="70"/>
      <c r="Q23" s="70"/>
      <c r="R23" s="70"/>
      <c r="S23" s="70"/>
      <c r="T23" s="3"/>
    </row>
    <row r="24" spans="1:20" ht="15.6" x14ac:dyDescent="0.3">
      <c r="A24" s="84"/>
      <c r="B24" s="71"/>
      <c r="C24" s="85" t="s">
        <v>137</v>
      </c>
      <c r="D24" s="85"/>
      <c r="E24" s="85"/>
      <c r="F24" s="85"/>
      <c r="G24" s="85"/>
      <c r="H24" s="85"/>
      <c r="I24" s="85"/>
      <c r="J24" s="85"/>
      <c r="K24" s="85"/>
      <c r="L24" s="76"/>
      <c r="M24" s="67"/>
      <c r="N24" s="68"/>
      <c r="O24" s="68"/>
      <c r="P24" s="68"/>
      <c r="Q24" s="68"/>
      <c r="R24" s="68"/>
      <c r="S24" s="68"/>
      <c r="T24" s="66"/>
    </row>
    <row r="25" spans="1:20" ht="24" x14ac:dyDescent="0.3">
      <c r="A25" s="84"/>
      <c r="B25" s="71"/>
      <c r="C25" s="48" t="s">
        <v>72</v>
      </c>
      <c r="D25" s="48"/>
      <c r="E25" s="48"/>
      <c r="F25" s="49">
        <f t="shared" si="0"/>
        <v>500</v>
      </c>
      <c r="G25" s="58">
        <v>0</v>
      </c>
      <c r="H25" s="58">
        <v>0</v>
      </c>
      <c r="I25" s="58">
        <v>0</v>
      </c>
      <c r="J25" s="58">
        <v>500</v>
      </c>
      <c r="K25" s="58">
        <v>0</v>
      </c>
      <c r="L25" s="77"/>
      <c r="M25" s="37"/>
      <c r="N25" s="38"/>
      <c r="O25" s="38"/>
      <c r="P25" s="38"/>
      <c r="Q25" s="38"/>
      <c r="R25" s="38"/>
      <c r="S25" s="38"/>
      <c r="T25" s="39"/>
    </row>
    <row r="26" spans="1:20" ht="15.6" x14ac:dyDescent="0.3">
      <c r="A26" s="84">
        <v>3</v>
      </c>
      <c r="B26" s="71" t="s">
        <v>73</v>
      </c>
      <c r="C26" s="85" t="s">
        <v>67</v>
      </c>
      <c r="D26" s="85"/>
      <c r="E26" s="85"/>
      <c r="F26" s="85"/>
      <c r="G26" s="85"/>
      <c r="H26" s="85"/>
      <c r="I26" s="85"/>
      <c r="J26" s="85"/>
      <c r="K26" s="85"/>
      <c r="L26" s="47"/>
      <c r="M26" s="37"/>
      <c r="N26" s="38"/>
      <c r="O26" s="38"/>
      <c r="P26" s="38"/>
      <c r="Q26" s="38"/>
      <c r="R26" s="38"/>
      <c r="S26" s="38"/>
      <c r="T26" s="39"/>
    </row>
    <row r="27" spans="1:20" ht="54.75" customHeight="1" x14ac:dyDescent="0.3">
      <c r="A27" s="84"/>
      <c r="B27" s="71"/>
      <c r="C27" s="48" t="s">
        <v>67</v>
      </c>
      <c r="D27" s="46" t="s">
        <v>122</v>
      </c>
      <c r="E27" s="46" t="s">
        <v>124</v>
      </c>
      <c r="F27" s="49">
        <f t="shared" si="0"/>
        <v>28.400000000000002</v>
      </c>
      <c r="G27" s="58">
        <v>5</v>
      </c>
      <c r="H27" s="58">
        <v>5.4</v>
      </c>
      <c r="I27" s="58">
        <v>5.7</v>
      </c>
      <c r="J27" s="58">
        <v>6</v>
      </c>
      <c r="K27" s="58">
        <v>6.3</v>
      </c>
      <c r="L27" s="47" t="s">
        <v>68</v>
      </c>
      <c r="M27" s="69"/>
      <c r="N27" s="70"/>
      <c r="O27" s="70"/>
      <c r="P27" s="70"/>
      <c r="Q27" s="70"/>
      <c r="R27" s="70"/>
      <c r="S27" s="70"/>
      <c r="T27" s="3"/>
    </row>
    <row r="28" spans="1:20" ht="15.6" x14ac:dyDescent="0.3">
      <c r="A28" s="84">
        <v>4</v>
      </c>
      <c r="B28" s="71" t="s">
        <v>69</v>
      </c>
      <c r="C28" s="85" t="s">
        <v>127</v>
      </c>
      <c r="D28" s="85"/>
      <c r="E28" s="85"/>
      <c r="F28" s="85"/>
      <c r="G28" s="85"/>
      <c r="H28" s="85"/>
      <c r="I28" s="85"/>
      <c r="J28" s="85"/>
      <c r="K28" s="85"/>
      <c r="L28" s="47"/>
      <c r="M28" s="37"/>
      <c r="N28" s="38"/>
      <c r="O28" s="38"/>
      <c r="P28" s="38"/>
      <c r="Q28" s="38"/>
      <c r="R28" s="38"/>
      <c r="S28" s="38"/>
      <c r="T28" s="39"/>
    </row>
    <row r="29" spans="1:20" ht="60" x14ac:dyDescent="0.3">
      <c r="A29" s="84"/>
      <c r="B29" s="71"/>
      <c r="C29" s="48" t="s">
        <v>70</v>
      </c>
      <c r="D29" s="46" t="s">
        <v>122</v>
      </c>
      <c r="E29" s="46" t="s">
        <v>125</v>
      </c>
      <c r="F29" s="49">
        <f>SUM(G29:K29)</f>
        <v>15</v>
      </c>
      <c r="G29" s="58">
        <v>3</v>
      </c>
      <c r="H29" s="58">
        <v>3</v>
      </c>
      <c r="I29" s="58">
        <v>3</v>
      </c>
      <c r="J29" s="58">
        <v>3</v>
      </c>
      <c r="K29" s="58">
        <v>3</v>
      </c>
      <c r="L29" s="47" t="s">
        <v>71</v>
      </c>
      <c r="M29" s="69"/>
      <c r="N29" s="70"/>
      <c r="O29" s="70"/>
      <c r="P29" s="70"/>
      <c r="Q29" s="70"/>
      <c r="R29" s="70"/>
      <c r="S29" s="70"/>
      <c r="T29" s="3"/>
    </row>
    <row r="30" spans="1:20" ht="15.6" x14ac:dyDescent="0.3">
      <c r="A30" s="50"/>
      <c r="B30" s="51"/>
      <c r="C30" s="52" t="s">
        <v>110</v>
      </c>
      <c r="D30" s="52"/>
      <c r="E30" s="52"/>
      <c r="F30" s="53">
        <f t="shared" ref="F30:K30" si="1">SUM(F10:F29)</f>
        <v>9942.0650000000005</v>
      </c>
      <c r="G30" s="53">
        <f t="shared" si="1"/>
        <v>1262.2</v>
      </c>
      <c r="H30" s="53">
        <f t="shared" si="1"/>
        <v>1668.34</v>
      </c>
      <c r="I30" s="53">
        <f t="shared" si="1"/>
        <v>1667.3999999999999</v>
      </c>
      <c r="J30" s="53">
        <f t="shared" si="1"/>
        <v>2905.6750000000002</v>
      </c>
      <c r="K30" s="53">
        <f t="shared" si="1"/>
        <v>2438.4500000000003</v>
      </c>
      <c r="L30" s="54"/>
      <c r="M30" s="69"/>
      <c r="N30" s="70"/>
      <c r="O30" s="70"/>
      <c r="P30" s="70"/>
      <c r="Q30" s="70"/>
      <c r="R30" s="70"/>
      <c r="S30" s="70"/>
      <c r="T30" s="3"/>
    </row>
  </sheetData>
  <mergeCells count="57">
    <mergeCell ref="K1:L1"/>
    <mergeCell ref="L13:L15"/>
    <mergeCell ref="B3:K3"/>
    <mergeCell ref="C5:C7"/>
    <mergeCell ref="F5:F7"/>
    <mergeCell ref="G5:K5"/>
    <mergeCell ref="E5:E7"/>
    <mergeCell ref="D5:D7"/>
    <mergeCell ref="G6:G7"/>
    <mergeCell ref="H6:H7"/>
    <mergeCell ref="K6:K7"/>
    <mergeCell ref="A16:A25"/>
    <mergeCell ref="A5:A7"/>
    <mergeCell ref="B5:B7"/>
    <mergeCell ref="D22:D23"/>
    <mergeCell ref="E22:E23"/>
    <mergeCell ref="C24:K24"/>
    <mergeCell ref="A28:A29"/>
    <mergeCell ref="B28:B29"/>
    <mergeCell ref="D10:D13"/>
    <mergeCell ref="E10:E13"/>
    <mergeCell ref="B16:B25"/>
    <mergeCell ref="C16:K16"/>
    <mergeCell ref="B26:B27"/>
    <mergeCell ref="C26:K26"/>
    <mergeCell ref="B9:B15"/>
    <mergeCell ref="C14:K14"/>
    <mergeCell ref="C28:K28"/>
    <mergeCell ref="D17:D20"/>
    <mergeCell ref="E17:E20"/>
    <mergeCell ref="C21:K21"/>
    <mergeCell ref="A26:A27"/>
    <mergeCell ref="A9:A15"/>
    <mergeCell ref="T6:T7"/>
    <mergeCell ref="M8:S8"/>
    <mergeCell ref="L10:L12"/>
    <mergeCell ref="M10:S10"/>
    <mergeCell ref="M11:S11"/>
    <mergeCell ref="M12:S12"/>
    <mergeCell ref="L5:L7"/>
    <mergeCell ref="M5:S5"/>
    <mergeCell ref="M6:S7"/>
    <mergeCell ref="M30:S30"/>
    <mergeCell ref="I6:I7"/>
    <mergeCell ref="J6:J7"/>
    <mergeCell ref="M17:S17"/>
    <mergeCell ref="M18:S18"/>
    <mergeCell ref="M19:S19"/>
    <mergeCell ref="M14:S14"/>
    <mergeCell ref="M13:S13"/>
    <mergeCell ref="C9:K9"/>
    <mergeCell ref="M27:S27"/>
    <mergeCell ref="M29:S29"/>
    <mergeCell ref="M20:S20"/>
    <mergeCell ref="M22:S22"/>
    <mergeCell ref="M23:S23"/>
    <mergeCell ref="L17:L25"/>
  </mergeCells>
  <pageMargins left="0.43307086614173229" right="0.15748031496062992" top="0.31496062992125984" bottom="0.35433070866141736" header="0.23622047244094491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Zeros="0" view="pageBreakPreview" topLeftCell="A25" zoomScaleSheetLayoutView="100" workbookViewId="0">
      <selection activeCell="B22" sqref="B22"/>
    </sheetView>
  </sheetViews>
  <sheetFormatPr defaultRowHeight="14.4" x14ac:dyDescent="0.3"/>
  <cols>
    <col min="1" max="1" width="9.109375" style="19"/>
    <col min="2" max="2" width="47" style="19" customWidth="1"/>
    <col min="3" max="3" width="10.44140625" style="19" customWidth="1"/>
    <col min="4" max="8" width="9.109375" style="19"/>
  </cols>
  <sheetData>
    <row r="1" spans="1:8" ht="65.25" customHeight="1" x14ac:dyDescent="0.3">
      <c r="F1" s="91" t="s">
        <v>130</v>
      </c>
      <c r="G1" s="92"/>
      <c r="H1" s="92"/>
    </row>
    <row r="2" spans="1:8" x14ac:dyDescent="0.3">
      <c r="G2" s="29"/>
    </row>
    <row r="3" spans="1:8" ht="42.75" customHeight="1" x14ac:dyDescent="0.3">
      <c r="A3" s="96" t="s">
        <v>131</v>
      </c>
      <c r="B3" s="97"/>
      <c r="C3" s="97"/>
      <c r="D3" s="97"/>
      <c r="E3" s="97"/>
      <c r="F3" s="97"/>
      <c r="G3" s="97"/>
      <c r="H3" s="97"/>
    </row>
    <row r="5" spans="1:8" ht="19.5" customHeight="1" x14ac:dyDescent="0.3">
      <c r="A5" s="98" t="s">
        <v>21</v>
      </c>
      <c r="B5" s="102" t="s">
        <v>0</v>
      </c>
      <c r="C5" s="102" t="s">
        <v>1</v>
      </c>
      <c r="D5" s="104" t="s">
        <v>105</v>
      </c>
      <c r="E5" s="104"/>
      <c r="F5" s="104"/>
      <c r="G5" s="104"/>
      <c r="H5" s="105"/>
    </row>
    <row r="6" spans="1:8" x14ac:dyDescent="0.3">
      <c r="A6" s="99"/>
      <c r="B6" s="103"/>
      <c r="C6" s="103"/>
      <c r="D6" s="8" t="s">
        <v>2</v>
      </c>
      <c r="E6" s="8" t="s">
        <v>3</v>
      </c>
      <c r="F6" s="8" t="s">
        <v>4</v>
      </c>
      <c r="G6" s="8" t="s">
        <v>5</v>
      </c>
      <c r="H6" s="22" t="s">
        <v>6</v>
      </c>
    </row>
    <row r="7" spans="1:8" s="1" customFormat="1" ht="10.199999999999999" x14ac:dyDescent="0.2">
      <c r="A7" s="9">
        <v>1</v>
      </c>
      <c r="B7" s="10">
        <v>2</v>
      </c>
      <c r="C7" s="10">
        <v>3</v>
      </c>
      <c r="D7" s="10">
        <v>5</v>
      </c>
      <c r="E7" s="10">
        <v>6</v>
      </c>
      <c r="F7" s="10">
        <v>7</v>
      </c>
      <c r="G7" s="10">
        <v>8</v>
      </c>
      <c r="H7" s="23">
        <v>9</v>
      </c>
    </row>
    <row r="8" spans="1:8" x14ac:dyDescent="0.3">
      <c r="A8" s="11"/>
      <c r="B8" s="100" t="s">
        <v>7</v>
      </c>
      <c r="C8" s="100"/>
      <c r="D8" s="100"/>
      <c r="E8" s="100"/>
      <c r="F8" s="100"/>
      <c r="G8" s="100"/>
      <c r="H8" s="101"/>
    </row>
    <row r="9" spans="1:8" x14ac:dyDescent="0.3">
      <c r="A9" s="12" t="s">
        <v>35</v>
      </c>
      <c r="B9" s="13" t="s">
        <v>113</v>
      </c>
      <c r="C9" s="14" t="s">
        <v>9</v>
      </c>
      <c r="D9" s="14">
        <v>1</v>
      </c>
      <c r="E9" s="14">
        <v>1</v>
      </c>
      <c r="F9" s="14">
        <v>1</v>
      </c>
      <c r="G9" s="14">
        <v>1</v>
      </c>
      <c r="H9" s="24">
        <v>1</v>
      </c>
    </row>
    <row r="10" spans="1:8" x14ac:dyDescent="0.3">
      <c r="A10" s="12" t="s">
        <v>36</v>
      </c>
      <c r="B10" s="13" t="s">
        <v>114</v>
      </c>
      <c r="C10" s="14" t="s">
        <v>9</v>
      </c>
      <c r="D10" s="14">
        <v>90</v>
      </c>
      <c r="E10" s="14">
        <v>96</v>
      </c>
      <c r="F10" s="14">
        <v>106</v>
      </c>
      <c r="G10" s="14">
        <v>116</v>
      </c>
      <c r="H10" s="24">
        <v>126</v>
      </c>
    </row>
    <row r="11" spans="1:8" x14ac:dyDescent="0.3">
      <c r="A11" s="12" t="s">
        <v>37</v>
      </c>
      <c r="B11" s="13" t="s">
        <v>33</v>
      </c>
      <c r="C11" s="14" t="s">
        <v>34</v>
      </c>
      <c r="D11" s="14">
        <v>300</v>
      </c>
      <c r="E11" s="14">
        <v>300</v>
      </c>
      <c r="F11" s="14">
        <v>300</v>
      </c>
      <c r="G11" s="14">
        <v>300</v>
      </c>
      <c r="H11" s="24">
        <v>300</v>
      </c>
    </row>
    <row r="12" spans="1:8" x14ac:dyDescent="0.3">
      <c r="A12" s="12" t="s">
        <v>38</v>
      </c>
      <c r="B12" s="13" t="s">
        <v>51</v>
      </c>
      <c r="C12" s="14" t="s">
        <v>8</v>
      </c>
      <c r="D12" s="14">
        <f t="shared" ref="D12:H12" si="0">D13+D14</f>
        <v>8</v>
      </c>
      <c r="E12" s="14">
        <f t="shared" si="0"/>
        <v>8</v>
      </c>
      <c r="F12" s="14">
        <f t="shared" si="0"/>
        <v>8</v>
      </c>
      <c r="G12" s="14">
        <f t="shared" si="0"/>
        <v>8</v>
      </c>
      <c r="H12" s="24">
        <f t="shared" si="0"/>
        <v>8</v>
      </c>
    </row>
    <row r="13" spans="1:8" s="63" customFormat="1" ht="24" customHeight="1" x14ac:dyDescent="0.3">
      <c r="A13" s="61"/>
      <c r="B13" s="62" t="s">
        <v>52</v>
      </c>
      <c r="C13" s="62"/>
      <c r="D13" s="64">
        <v>4</v>
      </c>
      <c r="E13" s="64">
        <v>4</v>
      </c>
      <c r="F13" s="64">
        <v>2</v>
      </c>
      <c r="G13" s="64">
        <v>2</v>
      </c>
      <c r="H13" s="65">
        <v>2</v>
      </c>
    </row>
    <row r="14" spans="1:8" s="63" customFormat="1" ht="24" customHeight="1" x14ac:dyDescent="0.3">
      <c r="A14" s="61"/>
      <c r="B14" s="62" t="s">
        <v>53</v>
      </c>
      <c r="C14" s="62"/>
      <c r="D14" s="64">
        <v>4</v>
      </c>
      <c r="E14" s="64">
        <v>4</v>
      </c>
      <c r="F14" s="64">
        <v>6</v>
      </c>
      <c r="G14" s="64">
        <v>6</v>
      </c>
      <c r="H14" s="65">
        <v>6</v>
      </c>
    </row>
    <row r="15" spans="1:8" ht="24" x14ac:dyDescent="0.3">
      <c r="A15" s="12" t="s">
        <v>39</v>
      </c>
      <c r="B15" s="13" t="s">
        <v>115</v>
      </c>
      <c r="C15" s="14" t="s">
        <v>9</v>
      </c>
      <c r="D15" s="14">
        <v>1</v>
      </c>
      <c r="E15" s="14">
        <v>1</v>
      </c>
      <c r="F15" s="14">
        <v>1</v>
      </c>
      <c r="G15" s="14">
        <v>1</v>
      </c>
      <c r="H15" s="24">
        <v>1</v>
      </c>
    </row>
    <row r="16" spans="1:8" x14ac:dyDescent="0.3">
      <c r="A16" s="11"/>
      <c r="B16" s="100" t="s">
        <v>75</v>
      </c>
      <c r="C16" s="100"/>
      <c r="D16" s="100"/>
      <c r="E16" s="100"/>
      <c r="F16" s="100"/>
      <c r="G16" s="100"/>
      <c r="H16" s="101"/>
    </row>
    <row r="17" spans="1:8" ht="24" x14ac:dyDescent="0.3">
      <c r="A17" s="12" t="s">
        <v>22</v>
      </c>
      <c r="B17" s="13" t="s">
        <v>10</v>
      </c>
      <c r="C17" s="14" t="s">
        <v>11</v>
      </c>
      <c r="D17" s="14">
        <v>1987</v>
      </c>
      <c r="E17" s="14">
        <v>1847</v>
      </c>
      <c r="F17" s="14">
        <v>1697</v>
      </c>
      <c r="G17" s="14">
        <v>1537</v>
      </c>
      <c r="H17" s="24">
        <v>1367</v>
      </c>
    </row>
    <row r="18" spans="1:8" x14ac:dyDescent="0.3">
      <c r="A18" s="12" t="s">
        <v>23</v>
      </c>
      <c r="B18" s="13" t="s">
        <v>12</v>
      </c>
      <c r="C18" s="14" t="s">
        <v>9</v>
      </c>
      <c r="D18" s="14">
        <v>200</v>
      </c>
      <c r="E18" s="14">
        <v>200</v>
      </c>
      <c r="F18" s="14">
        <v>200</v>
      </c>
      <c r="G18" s="14">
        <v>200</v>
      </c>
      <c r="H18" s="24">
        <v>200</v>
      </c>
    </row>
    <row r="19" spans="1:8" ht="24" x14ac:dyDescent="0.3">
      <c r="A19" s="12" t="s">
        <v>24</v>
      </c>
      <c r="B19" s="13" t="s">
        <v>13</v>
      </c>
      <c r="C19" s="14" t="s">
        <v>11</v>
      </c>
      <c r="D19" s="14">
        <f>SUM(D20:D24)</f>
        <v>820</v>
      </c>
      <c r="E19" s="14">
        <f t="shared" ref="E19:H19" si="1">SUM(E20:E24)</f>
        <v>820</v>
      </c>
      <c r="F19" s="14">
        <f t="shared" si="1"/>
        <v>855</v>
      </c>
      <c r="G19" s="14">
        <f t="shared" si="1"/>
        <v>855</v>
      </c>
      <c r="H19" s="24">
        <f t="shared" si="1"/>
        <v>855</v>
      </c>
    </row>
    <row r="20" spans="1:8" ht="20.399999999999999" x14ac:dyDescent="0.3">
      <c r="A20" s="12"/>
      <c r="B20" s="16" t="s">
        <v>25</v>
      </c>
      <c r="C20" s="17" t="s">
        <v>11</v>
      </c>
      <c r="D20" s="17">
        <v>240</v>
      </c>
      <c r="E20" s="17">
        <v>240</v>
      </c>
      <c r="F20" s="17">
        <v>275</v>
      </c>
      <c r="G20" s="17">
        <v>275</v>
      </c>
      <c r="H20" s="25">
        <v>275</v>
      </c>
    </row>
    <row r="21" spans="1:8" x14ac:dyDescent="0.3">
      <c r="A21" s="12"/>
      <c r="B21" s="16" t="s">
        <v>26</v>
      </c>
      <c r="C21" s="17" t="s">
        <v>11</v>
      </c>
      <c r="D21" s="17">
        <v>50</v>
      </c>
      <c r="E21" s="17">
        <v>50</v>
      </c>
      <c r="F21" s="17">
        <v>50</v>
      </c>
      <c r="G21" s="17">
        <v>50</v>
      </c>
      <c r="H21" s="25">
        <v>50</v>
      </c>
    </row>
    <row r="22" spans="1:8" x14ac:dyDescent="0.3">
      <c r="A22" s="12"/>
      <c r="B22" s="16" t="s">
        <v>27</v>
      </c>
      <c r="C22" s="17" t="s">
        <v>11</v>
      </c>
      <c r="D22" s="17">
        <v>30</v>
      </c>
      <c r="E22" s="17">
        <v>30</v>
      </c>
      <c r="F22" s="17">
        <v>30</v>
      </c>
      <c r="G22" s="17">
        <v>30</v>
      </c>
      <c r="H22" s="25">
        <v>30</v>
      </c>
    </row>
    <row r="23" spans="1:8" ht="20.399999999999999" x14ac:dyDescent="0.3">
      <c r="A23" s="12"/>
      <c r="B23" s="16" t="s">
        <v>28</v>
      </c>
      <c r="C23" s="17" t="s">
        <v>11</v>
      </c>
      <c r="D23" s="17">
        <v>200</v>
      </c>
      <c r="E23" s="17">
        <v>200</v>
      </c>
      <c r="F23" s="17">
        <v>200</v>
      </c>
      <c r="G23" s="17">
        <v>200</v>
      </c>
      <c r="H23" s="25">
        <v>200</v>
      </c>
    </row>
    <row r="24" spans="1:8" s="1" customFormat="1" ht="20.399999999999999" x14ac:dyDescent="0.2">
      <c r="A24" s="15"/>
      <c r="B24" s="16" t="s">
        <v>32</v>
      </c>
      <c r="C24" s="17" t="s">
        <v>11</v>
      </c>
      <c r="D24" s="17">
        <v>300</v>
      </c>
      <c r="E24" s="17">
        <v>300</v>
      </c>
      <c r="F24" s="17">
        <v>300</v>
      </c>
      <c r="G24" s="17">
        <v>300</v>
      </c>
      <c r="H24" s="25">
        <v>300</v>
      </c>
    </row>
    <row r="25" spans="1:8" x14ac:dyDescent="0.3">
      <c r="A25" s="28" t="s">
        <v>29</v>
      </c>
      <c r="B25" s="13" t="s">
        <v>14</v>
      </c>
      <c r="C25" s="14" t="s">
        <v>11</v>
      </c>
      <c r="D25" s="14">
        <v>640</v>
      </c>
      <c r="E25" s="14">
        <v>630</v>
      </c>
      <c r="F25" s="14">
        <v>620</v>
      </c>
      <c r="G25" s="14">
        <v>610</v>
      </c>
      <c r="H25" s="24">
        <v>600</v>
      </c>
    </row>
    <row r="26" spans="1:8" ht="24" x14ac:dyDescent="0.3">
      <c r="A26" s="28" t="s">
        <v>30</v>
      </c>
      <c r="B26" s="13" t="s">
        <v>15</v>
      </c>
      <c r="C26" s="14" t="s">
        <v>9</v>
      </c>
      <c r="D26" s="14">
        <v>8</v>
      </c>
      <c r="E26" s="14">
        <v>8</v>
      </c>
      <c r="F26" s="14">
        <v>8</v>
      </c>
      <c r="G26" s="14">
        <v>8</v>
      </c>
      <c r="H26" s="24">
        <v>8</v>
      </c>
    </row>
    <row r="27" spans="1:8" x14ac:dyDescent="0.3">
      <c r="A27" s="28" t="s">
        <v>31</v>
      </c>
      <c r="B27" s="13" t="s">
        <v>47</v>
      </c>
      <c r="C27" s="14" t="s">
        <v>46</v>
      </c>
      <c r="D27" s="14">
        <v>0.3</v>
      </c>
      <c r="E27" s="14">
        <v>0.3</v>
      </c>
      <c r="F27" s="14">
        <v>0.3</v>
      </c>
      <c r="G27" s="14">
        <v>0.3</v>
      </c>
      <c r="H27" s="24">
        <v>0.3</v>
      </c>
    </row>
    <row r="28" spans="1:8" x14ac:dyDescent="0.3">
      <c r="A28" s="28" t="s">
        <v>48</v>
      </c>
      <c r="B28" s="13" t="s">
        <v>91</v>
      </c>
      <c r="C28" s="14" t="s">
        <v>9</v>
      </c>
      <c r="D28" s="14">
        <v>6</v>
      </c>
      <c r="E28" s="14">
        <v>10</v>
      </c>
      <c r="F28" s="14"/>
      <c r="G28" s="14">
        <v>30</v>
      </c>
      <c r="H28" s="24">
        <v>30</v>
      </c>
    </row>
    <row r="29" spans="1:8" s="2" customFormat="1" x14ac:dyDescent="0.3">
      <c r="A29" s="28" t="s">
        <v>77</v>
      </c>
      <c r="B29" s="13" t="s">
        <v>76</v>
      </c>
      <c r="C29" s="14" t="s">
        <v>9</v>
      </c>
      <c r="D29" s="14" t="s">
        <v>60</v>
      </c>
      <c r="E29" s="14">
        <v>2</v>
      </c>
      <c r="F29" s="14" t="s">
        <v>60</v>
      </c>
      <c r="G29" s="14">
        <v>2</v>
      </c>
      <c r="H29" s="24" t="s">
        <v>60</v>
      </c>
    </row>
    <row r="30" spans="1:8" s="2" customFormat="1" ht="24" x14ac:dyDescent="0.3">
      <c r="A30" s="28" t="s">
        <v>79</v>
      </c>
      <c r="B30" s="13" t="s">
        <v>78</v>
      </c>
      <c r="C30" s="14" t="s">
        <v>9</v>
      </c>
      <c r="D30" s="14" t="s">
        <v>60</v>
      </c>
      <c r="E30" s="14">
        <v>1</v>
      </c>
      <c r="F30" s="14" t="s">
        <v>60</v>
      </c>
      <c r="G30" s="14">
        <v>1</v>
      </c>
      <c r="H30" s="24" t="s">
        <v>60</v>
      </c>
    </row>
    <row r="31" spans="1:8" s="2" customFormat="1" ht="24" x14ac:dyDescent="0.3">
      <c r="A31" s="28" t="s">
        <v>90</v>
      </c>
      <c r="B31" s="13" t="s">
        <v>92</v>
      </c>
      <c r="C31" s="14" t="s">
        <v>9</v>
      </c>
      <c r="D31" s="14">
        <v>5</v>
      </c>
      <c r="E31" s="14">
        <v>0</v>
      </c>
      <c r="F31" s="14">
        <v>0</v>
      </c>
      <c r="G31" s="14">
        <v>5</v>
      </c>
      <c r="H31" s="24">
        <v>0</v>
      </c>
    </row>
    <row r="32" spans="1:8" x14ac:dyDescent="0.3">
      <c r="A32" s="11"/>
      <c r="B32" s="100" t="s">
        <v>16</v>
      </c>
      <c r="C32" s="100"/>
      <c r="D32" s="100"/>
      <c r="E32" s="100"/>
      <c r="F32" s="100"/>
      <c r="G32" s="100"/>
      <c r="H32" s="101"/>
    </row>
    <row r="33" spans="1:8" x14ac:dyDescent="0.3">
      <c r="A33" s="12" t="s">
        <v>40</v>
      </c>
      <c r="B33" s="13" t="s">
        <v>17</v>
      </c>
      <c r="C33" s="14" t="s">
        <v>97</v>
      </c>
      <c r="D33" s="26">
        <v>10.5</v>
      </c>
      <c r="E33" s="26">
        <v>10.8</v>
      </c>
      <c r="F33" s="26">
        <v>11</v>
      </c>
      <c r="G33" s="26">
        <v>11.22</v>
      </c>
      <c r="H33" s="27">
        <v>11.27</v>
      </c>
    </row>
    <row r="34" spans="1:8" x14ac:dyDescent="0.3">
      <c r="A34" s="12" t="s">
        <v>41</v>
      </c>
      <c r="B34" s="13" t="s">
        <v>98</v>
      </c>
      <c r="C34" s="14" t="s">
        <v>97</v>
      </c>
      <c r="D34" s="26">
        <v>100</v>
      </c>
      <c r="E34" s="26">
        <v>108</v>
      </c>
      <c r="F34" s="26">
        <v>114</v>
      </c>
      <c r="G34" s="26">
        <v>120</v>
      </c>
      <c r="H34" s="27">
        <v>126</v>
      </c>
    </row>
    <row r="35" spans="1:8" x14ac:dyDescent="0.3">
      <c r="A35" s="12" t="s">
        <v>42</v>
      </c>
      <c r="B35" s="13" t="s">
        <v>99</v>
      </c>
      <c r="C35" s="14" t="s">
        <v>97</v>
      </c>
      <c r="D35" s="26">
        <v>250</v>
      </c>
      <c r="E35" s="26">
        <v>380</v>
      </c>
      <c r="F35" s="26">
        <v>400</v>
      </c>
      <c r="G35" s="26">
        <f>F35*1.1</f>
        <v>440.00000000000006</v>
      </c>
      <c r="H35" s="27">
        <f>G35*1.1</f>
        <v>484.00000000000011</v>
      </c>
    </row>
    <row r="36" spans="1:8" x14ac:dyDescent="0.3">
      <c r="A36" s="12" t="s">
        <v>43</v>
      </c>
      <c r="B36" s="13" t="s">
        <v>100</v>
      </c>
      <c r="C36" s="14" t="s">
        <v>97</v>
      </c>
      <c r="D36" s="26">
        <v>10</v>
      </c>
      <c r="E36" s="26">
        <v>11</v>
      </c>
      <c r="F36" s="26">
        <v>12</v>
      </c>
      <c r="G36" s="26">
        <v>13</v>
      </c>
      <c r="H36" s="27">
        <v>14</v>
      </c>
    </row>
    <row r="37" spans="1:8" x14ac:dyDescent="0.3">
      <c r="A37" s="12" t="s">
        <v>44</v>
      </c>
      <c r="B37" s="13" t="s">
        <v>103</v>
      </c>
      <c r="C37" s="14" t="s">
        <v>18</v>
      </c>
      <c r="D37" s="26">
        <f>16*D27</f>
        <v>4.8</v>
      </c>
      <c r="E37" s="26">
        <f>18*E27</f>
        <v>5.3999999999999995</v>
      </c>
      <c r="F37" s="26">
        <f>20*F27</f>
        <v>6</v>
      </c>
      <c r="G37" s="26">
        <f>22*G27</f>
        <v>6.6</v>
      </c>
      <c r="H37" s="27">
        <f>24*H27</f>
        <v>7.1999999999999993</v>
      </c>
    </row>
    <row r="38" spans="1:8" x14ac:dyDescent="0.3">
      <c r="A38" s="12" t="s">
        <v>49</v>
      </c>
      <c r="B38" s="13" t="s">
        <v>81</v>
      </c>
      <c r="C38" s="14" t="s">
        <v>83</v>
      </c>
      <c r="D38" s="26">
        <v>7.7</v>
      </c>
      <c r="E38" s="26">
        <f>81/10</f>
        <v>8.1</v>
      </c>
      <c r="F38" s="26">
        <f>E38*1.1</f>
        <v>8.91</v>
      </c>
      <c r="G38" s="26">
        <v>9.8000000000000007</v>
      </c>
      <c r="H38" s="27">
        <f>G38*1.1</f>
        <v>10.780000000000001</v>
      </c>
    </row>
    <row r="39" spans="1:8" x14ac:dyDescent="0.3">
      <c r="A39" s="12" t="s">
        <v>80</v>
      </c>
      <c r="B39" s="13" t="s">
        <v>50</v>
      </c>
      <c r="C39" s="14" t="s">
        <v>84</v>
      </c>
      <c r="D39" s="26"/>
      <c r="E39" s="26">
        <v>15</v>
      </c>
      <c r="F39" s="26"/>
      <c r="G39" s="26">
        <v>18.149999999999999</v>
      </c>
      <c r="H39" s="27"/>
    </row>
    <row r="40" spans="1:8" ht="24" x14ac:dyDescent="0.3">
      <c r="A40" s="12" t="s">
        <v>87</v>
      </c>
      <c r="B40" s="13" t="s">
        <v>88</v>
      </c>
      <c r="C40" s="14" t="s">
        <v>84</v>
      </c>
      <c r="D40" s="26"/>
      <c r="E40" s="26">
        <v>80</v>
      </c>
      <c r="F40" s="26"/>
      <c r="G40" s="26">
        <v>95</v>
      </c>
      <c r="H40" s="27"/>
    </row>
    <row r="41" spans="1:8" ht="24" x14ac:dyDescent="0.3">
      <c r="A41" s="12" t="s">
        <v>94</v>
      </c>
      <c r="B41" s="13" t="s">
        <v>93</v>
      </c>
      <c r="C41" s="14" t="s">
        <v>84</v>
      </c>
      <c r="D41" s="26">
        <v>8.5</v>
      </c>
      <c r="E41" s="26"/>
      <c r="F41" s="26"/>
      <c r="G41" s="26">
        <v>10</v>
      </c>
      <c r="H41" s="27"/>
    </row>
    <row r="42" spans="1:8" x14ac:dyDescent="0.3">
      <c r="A42" s="11"/>
      <c r="B42" s="100" t="s">
        <v>19</v>
      </c>
      <c r="C42" s="100"/>
      <c r="D42" s="100"/>
      <c r="E42" s="100"/>
      <c r="F42" s="100"/>
      <c r="G42" s="100"/>
      <c r="H42" s="101"/>
    </row>
    <row r="43" spans="1:8" ht="24" x14ac:dyDescent="0.3">
      <c r="A43" s="32" t="s">
        <v>45</v>
      </c>
      <c r="B43" s="31" t="s">
        <v>116</v>
      </c>
      <c r="C43" s="30" t="s">
        <v>20</v>
      </c>
      <c r="D43" s="26">
        <f>D24/D17*100</f>
        <v>15.098137896326119</v>
      </c>
      <c r="E43" s="26">
        <f t="shared" ref="E43:H43" si="2">E24/E17*100</f>
        <v>16.242555495397941</v>
      </c>
      <c r="F43" s="26">
        <f t="shared" si="2"/>
        <v>17.678255745433116</v>
      </c>
      <c r="G43" s="26">
        <f t="shared" si="2"/>
        <v>19.518542615484709</v>
      </c>
      <c r="H43" s="27">
        <f t="shared" si="2"/>
        <v>21.945866861741038</v>
      </c>
    </row>
    <row r="44" spans="1:8" ht="36" x14ac:dyDescent="0.3">
      <c r="A44" s="32" t="s">
        <v>119</v>
      </c>
      <c r="B44" s="31" t="s">
        <v>117</v>
      </c>
      <c r="C44" s="30" t="s">
        <v>20</v>
      </c>
      <c r="D44" s="26">
        <f>D23/D19*100</f>
        <v>24.390243902439025</v>
      </c>
      <c r="E44" s="26">
        <f t="shared" ref="E44:H44" si="3">E23/E19*100</f>
        <v>24.390243902439025</v>
      </c>
      <c r="F44" s="26">
        <f t="shared" si="3"/>
        <v>23.391812865497073</v>
      </c>
      <c r="G44" s="26">
        <f t="shared" si="3"/>
        <v>23.391812865497073</v>
      </c>
      <c r="H44" s="27">
        <f t="shared" si="3"/>
        <v>23.391812865497073</v>
      </c>
    </row>
    <row r="45" spans="1:8" ht="24" x14ac:dyDescent="0.3">
      <c r="A45" s="33" t="s">
        <v>120</v>
      </c>
      <c r="B45" s="34" t="s">
        <v>118</v>
      </c>
      <c r="C45" s="7" t="s">
        <v>20</v>
      </c>
      <c r="D45" s="18">
        <v>9.6</v>
      </c>
      <c r="E45" s="35">
        <f>100-E17/D17*100</f>
        <v>7.0457976849521913</v>
      </c>
      <c r="F45" s="35">
        <f t="shared" ref="F45:H45" si="4">100-F17/E17*100</f>
        <v>8.1212777476989686</v>
      </c>
      <c r="G45" s="35">
        <f t="shared" si="4"/>
        <v>9.4284030642309915</v>
      </c>
      <c r="H45" s="36">
        <f t="shared" si="4"/>
        <v>11.060507482108008</v>
      </c>
    </row>
    <row r="48" spans="1:8" x14ac:dyDescent="0.3">
      <c r="B48" s="20" t="s">
        <v>82</v>
      </c>
      <c r="D48" s="19">
        <f>D38*D28</f>
        <v>46.2</v>
      </c>
      <c r="E48" s="19">
        <f t="shared" ref="E48:H48" si="5">E38*E28</f>
        <v>81</v>
      </c>
      <c r="F48" s="19">
        <f t="shared" si="5"/>
        <v>0</v>
      </c>
      <c r="G48" s="19">
        <f t="shared" si="5"/>
        <v>294</v>
      </c>
      <c r="H48" s="19">
        <f t="shared" si="5"/>
        <v>323.40000000000003</v>
      </c>
    </row>
    <row r="49" spans="2:11" x14ac:dyDescent="0.3">
      <c r="B49" s="20" t="s">
        <v>85</v>
      </c>
      <c r="E49" s="19">
        <f>E39*E29</f>
        <v>30</v>
      </c>
      <c r="G49" s="19">
        <f>G39*G29</f>
        <v>36.299999999999997</v>
      </c>
    </row>
    <row r="50" spans="2:11" x14ac:dyDescent="0.3">
      <c r="B50" s="20" t="s">
        <v>86</v>
      </c>
      <c r="E50" s="19">
        <f>E40*E30</f>
        <v>80</v>
      </c>
      <c r="G50" s="19">
        <f>G40*G30</f>
        <v>95</v>
      </c>
    </row>
    <row r="51" spans="2:11" x14ac:dyDescent="0.3">
      <c r="B51" s="20" t="s">
        <v>95</v>
      </c>
      <c r="D51" s="19">
        <f>D41*D31</f>
        <v>42.5</v>
      </c>
      <c r="E51" s="19">
        <f>E41*E285</f>
        <v>0</v>
      </c>
      <c r="F51" s="19">
        <f>F41*F31</f>
        <v>0</v>
      </c>
      <c r="G51" s="19">
        <f>G41*G31</f>
        <v>50</v>
      </c>
      <c r="H51" s="19">
        <f>H41*H31</f>
        <v>0</v>
      </c>
    </row>
    <row r="52" spans="2:11" x14ac:dyDescent="0.3">
      <c r="B52" s="20" t="s">
        <v>96</v>
      </c>
      <c r="D52" s="19">
        <f>(D35*D20)/1000</f>
        <v>60</v>
      </c>
      <c r="E52" s="19">
        <f>(E35*E20)/1000</f>
        <v>91.2</v>
      </c>
      <c r="F52" s="19">
        <f>(F35*F20)/1000</f>
        <v>110</v>
      </c>
      <c r="G52" s="19">
        <f>(G35*G20)/1000</f>
        <v>121.00000000000001</v>
      </c>
      <c r="H52" s="19">
        <f>(H35*H20)/1000</f>
        <v>133.10000000000002</v>
      </c>
      <c r="K52">
        <v>1000</v>
      </c>
    </row>
    <row r="53" spans="2:11" x14ac:dyDescent="0.3">
      <c r="B53" s="20" t="s">
        <v>101</v>
      </c>
      <c r="D53" s="21">
        <f>(D20*D36)/1000</f>
        <v>2.4</v>
      </c>
      <c r="E53" s="21">
        <f>(E20*E36)/1000</f>
        <v>2.64</v>
      </c>
      <c r="F53" s="21">
        <f>(F20*F36)/1000</f>
        <v>3.3</v>
      </c>
      <c r="G53" s="21">
        <f>(G20*G36)/1000</f>
        <v>3.5750000000000002</v>
      </c>
      <c r="H53" s="21">
        <f>(H20*H36)/1000</f>
        <v>3.85</v>
      </c>
    </row>
    <row r="54" spans="2:11" x14ac:dyDescent="0.3">
      <c r="B54" s="20" t="s">
        <v>102</v>
      </c>
      <c r="D54" s="19">
        <f>(D37*D24*365)/1000</f>
        <v>525.6</v>
      </c>
      <c r="E54" s="19">
        <f>(E37*E24*365)/1000</f>
        <v>591.29999999999984</v>
      </c>
      <c r="F54" s="19">
        <f>(F37*F24*365)/1000</f>
        <v>657</v>
      </c>
      <c r="G54" s="19">
        <f>(G37*G24*365)/1000</f>
        <v>722.7</v>
      </c>
      <c r="H54" s="19">
        <f>(H37*H24*365)/1000</f>
        <v>788.4</v>
      </c>
    </row>
    <row r="55" spans="2:11" x14ac:dyDescent="0.3">
      <c r="B55" s="20" t="s">
        <v>104</v>
      </c>
      <c r="D55" s="19">
        <f>(D34*D21)/1000</f>
        <v>5</v>
      </c>
      <c r="E55" s="19">
        <f>(E34*E21)/1000</f>
        <v>5.4</v>
      </c>
      <c r="F55" s="19">
        <f>(F34*F21)/1000</f>
        <v>5.7</v>
      </c>
      <c r="G55" s="19">
        <f>(G34*G21)/1000</f>
        <v>6</v>
      </c>
      <c r="H55" s="19">
        <f>(H34*H21)/1000</f>
        <v>6.3</v>
      </c>
    </row>
  </sheetData>
  <mergeCells count="10">
    <mergeCell ref="F1:H1"/>
    <mergeCell ref="A3:H3"/>
    <mergeCell ref="A5:A6"/>
    <mergeCell ref="B32:H32"/>
    <mergeCell ref="B42:H42"/>
    <mergeCell ref="B5:B6"/>
    <mergeCell ref="C5:C6"/>
    <mergeCell ref="D5:H5"/>
    <mergeCell ref="B8:H8"/>
    <mergeCell ref="B16:H16"/>
  </mergeCells>
  <pageMargins left="0.52" right="0.27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заходи - 1</vt:lpstr>
      <vt:lpstr>показники-2</vt:lpstr>
      <vt:lpstr>'заходи - 1'!Заголовки_для_печати</vt:lpstr>
      <vt:lpstr>'заходи - 1'!Область_печати</vt:lpstr>
      <vt:lpstr>'показники-2'!Область_печати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С. Поліщук</dc:creator>
  <cp:lastModifiedBy>Хлопецька Яніна</cp:lastModifiedBy>
  <cp:lastPrinted>2018-10-29T14:24:06Z</cp:lastPrinted>
  <dcterms:created xsi:type="dcterms:W3CDTF">2018-09-26T11:57:54Z</dcterms:created>
  <dcterms:modified xsi:type="dcterms:W3CDTF">2019-05-11T06:28:38Z</dcterms:modified>
</cp:coreProperties>
</file>